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ropbox\金田会計直結フォルダ\投資研究\"/>
    </mc:Choice>
  </mc:AlternateContent>
  <xr:revisionPtr revIDLastSave="0" documentId="13_ncr:1_{56EDEB6D-B010-4053-B307-6EA9A02F03A3}" xr6:coauthVersionLast="47" xr6:coauthVersionMax="47" xr10:uidLastSave="{00000000-0000-0000-0000-000000000000}"/>
  <bookViews>
    <workbookView xWindow="-120" yWindow="-120" windowWidth="29040" windowHeight="15840" xr2:uid="{5E36830C-C37D-4F47-90AD-E100D1BEE83A}"/>
  </bookViews>
  <sheets>
    <sheet name="加工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" i="1" l="1"/>
  <c r="J23" i="1"/>
  <c r="M22" i="1"/>
  <c r="N22" i="1" s="1"/>
  <c r="K22" i="1"/>
  <c r="J22" i="1"/>
  <c r="K21" i="1"/>
  <c r="J21" i="1"/>
  <c r="M20" i="1"/>
  <c r="N20" i="1" s="1"/>
  <c r="K20" i="1"/>
  <c r="J20" i="1"/>
  <c r="M19" i="1"/>
  <c r="N19" i="1" s="1"/>
  <c r="K19" i="1"/>
  <c r="J19" i="1"/>
  <c r="K18" i="1"/>
  <c r="J18" i="1"/>
  <c r="N17" i="1"/>
  <c r="M17" i="1"/>
  <c r="K17" i="1"/>
  <c r="J17" i="1"/>
  <c r="M16" i="1"/>
  <c r="N16" i="1" s="1"/>
  <c r="K16" i="1"/>
  <c r="J16" i="1"/>
  <c r="K15" i="1"/>
  <c r="J15" i="1"/>
  <c r="K14" i="1"/>
  <c r="J14" i="1"/>
  <c r="K13" i="1"/>
  <c r="J13" i="1"/>
  <c r="K12" i="1"/>
  <c r="J12" i="1"/>
  <c r="K11" i="1"/>
  <c r="J11" i="1"/>
  <c r="M10" i="1"/>
  <c r="N10" i="1" s="1"/>
  <c r="K10" i="1"/>
  <c r="J10" i="1"/>
  <c r="M9" i="1"/>
  <c r="N9" i="1" s="1"/>
  <c r="K9" i="1"/>
  <c r="J9" i="1"/>
  <c r="M8" i="1"/>
  <c r="N8" i="1" s="1"/>
  <c r="K8" i="1"/>
  <c r="J8" i="1"/>
  <c r="K7" i="1"/>
  <c r="J7" i="1"/>
  <c r="M6" i="1"/>
  <c r="N6" i="1" s="1"/>
  <c r="K6" i="1"/>
  <c r="J6" i="1"/>
  <c r="M5" i="1"/>
  <c r="N5" i="1" s="1"/>
  <c r="K5" i="1"/>
  <c r="J5" i="1"/>
  <c r="M4" i="1"/>
  <c r="N4" i="1" s="1"/>
  <c r="K4" i="1"/>
  <c r="J4" i="1"/>
  <c r="I4" i="1"/>
  <c r="I5" i="1" s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M3" i="1"/>
  <c r="N3" i="1" s="1"/>
  <c r="I6" i="1" l="1"/>
  <c r="L5" i="1"/>
  <c r="L4" i="1"/>
  <c r="I7" i="1" l="1"/>
  <c r="L6" i="1"/>
  <c r="L7" i="1" l="1"/>
  <c r="I8" i="1"/>
  <c r="M7" i="1"/>
  <c r="N7" i="1" s="1"/>
  <c r="L8" i="1" l="1"/>
  <c r="I9" i="1"/>
  <c r="I10" i="1" l="1"/>
  <c r="L9" i="1"/>
  <c r="I11" i="1" l="1"/>
  <c r="L10" i="1"/>
  <c r="M11" i="1" l="1"/>
  <c r="N11" i="1" s="1"/>
  <c r="L11" i="1"/>
  <c r="I12" i="1"/>
  <c r="I13" i="1" l="1"/>
  <c r="M12" i="1"/>
  <c r="N12" i="1" s="1"/>
  <c r="L12" i="1"/>
  <c r="L13" i="1" l="1"/>
  <c r="I14" i="1"/>
  <c r="M13" i="1"/>
  <c r="N13" i="1" s="1"/>
  <c r="L14" i="1" l="1"/>
  <c r="I15" i="1"/>
  <c r="M14" i="1"/>
  <c r="N14" i="1" s="1"/>
  <c r="I16" i="1" l="1"/>
  <c r="M15" i="1"/>
  <c r="N15" i="1" s="1"/>
  <c r="L15" i="1"/>
  <c r="L16" i="1" l="1"/>
  <c r="I17" i="1"/>
  <c r="L17" i="1" l="1"/>
  <c r="I18" i="1"/>
  <c r="M18" i="1" l="1"/>
  <c r="N18" i="1" s="1"/>
  <c r="L18" i="1"/>
  <c r="I19" i="1"/>
  <c r="L19" i="1" l="1"/>
  <c r="I20" i="1"/>
  <c r="I21" i="1" l="1"/>
  <c r="L20" i="1"/>
  <c r="I22" i="1" l="1"/>
  <c r="M21" i="1"/>
  <c r="N21" i="1" s="1"/>
  <c r="L21" i="1"/>
  <c r="I23" i="1" l="1"/>
  <c r="L22" i="1"/>
  <c r="M23" i="1" l="1"/>
  <c r="N23" i="1" s="1"/>
  <c r="N24" i="1" s="1"/>
  <c r="L23" i="1"/>
</calcChain>
</file>

<file path=xl/sharedStrings.xml><?xml version="1.0" encoding="utf-8"?>
<sst xmlns="http://schemas.openxmlformats.org/spreadsheetml/2006/main" count="65" uniqueCount="30">
  <si>
    <t>楽天証券</t>
    <rPh sb="0" eb="2">
      <t>ラクテン</t>
    </rPh>
    <rPh sb="2" eb="4">
      <t>ショウケン</t>
    </rPh>
    <phoneticPr fontId="2"/>
  </si>
  <si>
    <t>出ていく時に為替差損益は発生する</t>
    <rPh sb="0" eb="1">
      <t>デ</t>
    </rPh>
    <rPh sb="4" eb="5">
      <t>トキ</t>
    </rPh>
    <rPh sb="6" eb="11">
      <t>カワセサソンエキ</t>
    </rPh>
    <rPh sb="12" eb="14">
      <t>ハッセイ</t>
    </rPh>
    <phoneticPr fontId="2"/>
  </si>
  <si>
    <t>入ってくるときに為替差損益は生じない</t>
    <rPh sb="0" eb="1">
      <t>ハイ</t>
    </rPh>
    <rPh sb="8" eb="13">
      <t>カワセサソンエキ</t>
    </rPh>
    <rPh sb="14" eb="15">
      <t>ショウ</t>
    </rPh>
    <phoneticPr fontId="2"/>
  </si>
  <si>
    <t>②</t>
    <phoneticPr fontId="2"/>
  </si>
  <si>
    <t>④</t>
    <phoneticPr fontId="2"/>
  </si>
  <si>
    <t>③</t>
    <phoneticPr fontId="2"/>
  </si>
  <si>
    <t>⑤</t>
    <phoneticPr fontId="2"/>
  </si>
  <si>
    <t>⑥</t>
    <phoneticPr fontId="2"/>
  </si>
  <si>
    <t>出　USD</t>
    <rPh sb="0" eb="1">
      <t>デ</t>
    </rPh>
    <phoneticPr fontId="2"/>
  </si>
  <si>
    <t>出　JP</t>
    <rPh sb="0" eb="1">
      <t>デ</t>
    </rPh>
    <phoneticPr fontId="2"/>
  </si>
  <si>
    <t>入　USD</t>
    <rPh sb="0" eb="1">
      <t>イ</t>
    </rPh>
    <phoneticPr fontId="2"/>
  </si>
  <si>
    <t>入　JP</t>
    <rPh sb="0" eb="1">
      <t>ニュウ</t>
    </rPh>
    <phoneticPr fontId="2"/>
  </si>
  <si>
    <t>外貨残高</t>
    <rPh sb="0" eb="2">
      <t>ガイカ</t>
    </rPh>
    <rPh sb="2" eb="4">
      <t>ザンダカ</t>
    </rPh>
    <phoneticPr fontId="2"/>
  </si>
  <si>
    <t>円換算残高（取得価額）</t>
    <rPh sb="0" eb="1">
      <t>エン</t>
    </rPh>
    <rPh sb="1" eb="3">
      <t>カンザン</t>
    </rPh>
    <rPh sb="3" eb="5">
      <t>ザンダカ</t>
    </rPh>
    <rPh sb="6" eb="10">
      <t>シュトクカガク</t>
    </rPh>
    <phoneticPr fontId="2"/>
  </si>
  <si>
    <t>出レート</t>
    <rPh sb="0" eb="1">
      <t>デ</t>
    </rPh>
    <phoneticPr fontId="2"/>
  </si>
  <si>
    <t>入レート</t>
    <rPh sb="0" eb="1">
      <t>イ</t>
    </rPh>
    <phoneticPr fontId="2"/>
  </si>
  <si>
    <t>残高レート</t>
    <rPh sb="0" eb="2">
      <t>ザンダカ</t>
    </rPh>
    <phoneticPr fontId="2"/>
  </si>
  <si>
    <t>USD出に対応する取得価額</t>
    <rPh sb="3" eb="4">
      <t>デ</t>
    </rPh>
    <rPh sb="5" eb="7">
      <t>タイオウ</t>
    </rPh>
    <rPh sb="9" eb="13">
      <t>シュトクカガク</t>
    </rPh>
    <phoneticPr fontId="2"/>
  </si>
  <si>
    <t>為替差損益</t>
    <rPh sb="0" eb="5">
      <t>カワセサソンエキ</t>
    </rPh>
    <phoneticPr fontId="2"/>
  </si>
  <si>
    <t>内容</t>
    <rPh sb="0" eb="2">
      <t>ナイヨウ</t>
    </rPh>
    <phoneticPr fontId="2"/>
  </si>
  <si>
    <t>為替</t>
    <rPh sb="0" eb="2">
      <t>カワセ</t>
    </rPh>
    <phoneticPr fontId="2"/>
  </si>
  <si>
    <t>前期末残高</t>
    <rPh sb="0" eb="5">
      <t>ゼンキマツザンダカ</t>
    </rPh>
    <phoneticPr fontId="2"/>
  </si>
  <si>
    <t>外株配当金</t>
  </si>
  <si>
    <t>米ドル</t>
  </si>
  <si>
    <t>振替入金</t>
  </si>
  <si>
    <t>米国株式購入</t>
  </si>
  <si>
    <t>外貨建てＭＭＦ解約</t>
  </si>
  <si>
    <t>振替出金</t>
  </si>
  <si>
    <t>米国株式売却</t>
  </si>
  <si>
    <t>★グリーンの部分だけ取引明細から入力</t>
    <rPh sb="6" eb="8">
      <t>ブブン</t>
    </rPh>
    <rPh sb="10" eb="12">
      <t>トリヒキ</t>
    </rPh>
    <rPh sb="12" eb="14">
      <t>メイサイ</t>
    </rPh>
    <rPh sb="16" eb="18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</si>
</sst>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38" fontId="0" fillId="0" borderId="0" xfId="1" applyFont="1" applyFill="1">
      <alignment vertical="center"/>
    </xf>
    <xf numFmtId="0" fontId="0" fillId="0" borderId="0" xfId="0" applyFill="1">
      <alignment vertical="center"/>
    </xf>
    <xf numFmtId="14" fontId="0" fillId="0" borderId="0" xfId="0" applyNumberFormat="1" applyFill="1">
      <alignment vertical="center"/>
    </xf>
    <xf numFmtId="40" fontId="0" fillId="0" borderId="0" xfId="1" applyNumberFormat="1" applyFont="1" applyFill="1">
      <alignment vertical="center"/>
    </xf>
    <xf numFmtId="38" fontId="3" fillId="0" borderId="0" xfId="0" applyNumberFormat="1" applyFont="1" applyFill="1">
      <alignment vertical="center"/>
    </xf>
    <xf numFmtId="14" fontId="0" fillId="2" borderId="0" xfId="0" applyNumberFormat="1" applyFill="1">
      <alignment vertical="center"/>
    </xf>
    <xf numFmtId="0" fontId="0" fillId="2" borderId="0" xfId="0" applyFill="1">
      <alignment vertical="center"/>
    </xf>
    <xf numFmtId="40" fontId="0" fillId="2" borderId="0" xfId="1" applyNumberFormat="1" applyFont="1" applyFill="1">
      <alignment vertical="center"/>
    </xf>
    <xf numFmtId="3" fontId="0" fillId="2" borderId="0" xfId="0" applyNumberFormat="1" applyFill="1">
      <alignment vertical="center"/>
    </xf>
    <xf numFmtId="4" fontId="0" fillId="2" borderId="0" xfId="0" applyNumberFormat="1" applyFill="1">
      <alignment vertical="center"/>
    </xf>
    <xf numFmtId="14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257175</xdr:colOff>
      <xdr:row>4</xdr:row>
      <xdr:rowOff>95250</xdr:rowOff>
    </xdr:from>
    <xdr:to>
      <xdr:col>21</xdr:col>
      <xdr:colOff>104775</xdr:colOff>
      <xdr:row>19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53F2070-8797-4A9F-A5F5-0F5E52E875DE}"/>
            </a:ext>
          </a:extLst>
        </xdr:cNvPr>
        <xdr:cNvSpPr txBox="1"/>
      </xdr:nvSpPr>
      <xdr:spPr>
        <a:xfrm>
          <a:off x="17268825" y="1047750"/>
          <a:ext cx="4648200" cy="3543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手順</a:t>
          </a:r>
          <a:endParaRPr kumimoji="1" lang="en-US" altLang="ja-JP" sz="1100"/>
        </a:p>
        <a:p>
          <a:r>
            <a:rPr kumimoji="1" lang="ja-JP" altLang="en-US" sz="1100"/>
            <a:t>⓪外貨顧客勘定元帳を入手</a:t>
          </a:r>
          <a:endParaRPr kumimoji="1" lang="en-US" altLang="ja-JP" sz="1100"/>
        </a:p>
        <a:p>
          <a:r>
            <a:rPr kumimoji="1" lang="ja-JP" altLang="en-US" sz="1100"/>
            <a:t>①基礎データを作成</a:t>
          </a:r>
          <a:endParaRPr kumimoji="1" lang="en-US" altLang="ja-JP" sz="1100"/>
        </a:p>
        <a:p>
          <a:r>
            <a:rPr kumimoji="1" lang="ja-JP" altLang="en-US" sz="1100"/>
            <a:t>（約定日、</a:t>
          </a:r>
          <a:r>
            <a:rPr kumimoji="1" lang="en-US" altLang="ja-JP" sz="1100"/>
            <a:t>USD,JP</a:t>
          </a:r>
          <a:r>
            <a:rPr kumimoji="1" lang="ja-JP" altLang="en-US" sz="1100"/>
            <a:t>の出、</a:t>
          </a:r>
          <a:r>
            <a:rPr kumimoji="1" lang="en-US" altLang="ja-JP" sz="1100"/>
            <a:t>USD,JP</a:t>
          </a:r>
          <a:r>
            <a:rPr kumimoji="1" lang="ja-JP" altLang="en-US" sz="1100"/>
            <a:t>の入り）</a:t>
          </a:r>
          <a:endParaRPr kumimoji="1" lang="en-US" altLang="ja-JP" sz="1100"/>
        </a:p>
        <a:p>
          <a:r>
            <a:rPr kumimoji="1" lang="ja-JP" altLang="en-US" sz="1100"/>
            <a:t>②</a:t>
          </a:r>
          <a:r>
            <a:rPr kumimoji="1" lang="en-US" altLang="ja-JP" sz="1100"/>
            <a:t>USD</a:t>
          </a:r>
          <a:r>
            <a:rPr kumimoji="1" lang="ja-JP" altLang="en-US" sz="1100"/>
            <a:t>残高を計算式で算出</a:t>
          </a:r>
          <a:endParaRPr kumimoji="1" lang="en-US" altLang="ja-JP" sz="1100"/>
        </a:p>
        <a:p>
          <a:r>
            <a:rPr kumimoji="1" lang="ja-JP" altLang="en-US" sz="1100"/>
            <a:t>③出と入のレートを突合</a:t>
          </a:r>
          <a:endParaRPr kumimoji="1" lang="en-US" altLang="ja-JP" sz="1100"/>
        </a:p>
        <a:p>
          <a:r>
            <a:rPr kumimoji="1" lang="ja-JP" altLang="en-US" sz="1100"/>
            <a:t>④円換算残高（取得価額）を式を入れて算出</a:t>
          </a:r>
          <a:br>
            <a:rPr kumimoji="1" lang="en-US" altLang="ja-JP" sz="1100"/>
          </a:br>
          <a:r>
            <a:rPr kumimoji="1" lang="ja-JP" altLang="en-US" sz="1100"/>
            <a:t>（入りは、野村の数値を足すだけ、出は、前日残高の単価</a:t>
          </a:r>
          <a:r>
            <a:rPr kumimoji="1" lang="en-US" altLang="ja-JP" sz="1100"/>
            <a:t>×USD</a:t>
          </a:r>
          <a:r>
            <a:rPr kumimoji="1" lang="ja-JP" altLang="en-US" sz="1100"/>
            <a:t>出で算出。）</a:t>
          </a:r>
          <a:endParaRPr kumimoji="1" lang="en-US" altLang="ja-JP" sz="1100"/>
        </a:p>
        <a:p>
          <a:r>
            <a:rPr kumimoji="1" lang="ja-JP" altLang="en-US" sz="1100"/>
            <a:t>結果、入ってくるときには為替差損益は発生しないが、出ていく時には為替差損益は発生する。</a:t>
          </a:r>
          <a:endParaRPr kumimoji="1" lang="en-US" altLang="ja-JP" sz="1100"/>
        </a:p>
        <a:p>
          <a:r>
            <a:rPr kumimoji="1" lang="ja-JP" altLang="en-US" sz="1100"/>
            <a:t>⑤取得価額を算出</a:t>
          </a:r>
          <a:endParaRPr kumimoji="1" lang="en-US" altLang="ja-JP" sz="1100"/>
        </a:p>
        <a:p>
          <a:r>
            <a:rPr kumimoji="1" lang="ja-JP" altLang="en-US" sz="1100"/>
            <a:t>⑥為替差損益を算出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0F6FE-7B5C-4E84-9FF6-C164754FFAC8}">
  <sheetPr>
    <pageSetUpPr fitToPage="1"/>
  </sheetPr>
  <dimension ref="A1:O27"/>
  <sheetViews>
    <sheetView tabSelected="1" zoomScale="85" zoomScaleNormal="85" workbookViewId="0">
      <selection activeCell="I26" sqref="A24:I26"/>
    </sheetView>
  </sheetViews>
  <sheetFormatPr defaultRowHeight="18.75" x14ac:dyDescent="0.4"/>
  <cols>
    <col min="1" max="1" width="19.25" style="2" bestFit="1" customWidth="1"/>
    <col min="2" max="2" width="7.125" style="2" bestFit="1" customWidth="1"/>
    <col min="3" max="3" width="11.375" style="3" bestFit="1" customWidth="1"/>
    <col min="4" max="4" width="14.875" style="2" customWidth="1"/>
    <col min="5" max="5" width="21.375" style="2" bestFit="1" customWidth="1"/>
    <col min="6" max="6" width="12.125" style="2" customWidth="1"/>
    <col min="7" max="7" width="23" style="2" customWidth="1"/>
    <col min="8" max="8" width="18.75" style="4" customWidth="1"/>
    <col min="9" max="9" width="23.5" style="1" bestFit="1" customWidth="1"/>
    <col min="10" max="11" width="9" style="2"/>
    <col min="12" max="12" width="12.75" style="2" bestFit="1" customWidth="1"/>
    <col min="13" max="13" width="10.125" style="2" customWidth="1"/>
    <col min="14" max="14" width="11.125" style="2" customWidth="1"/>
    <col min="15" max="16384" width="9" style="2"/>
  </cols>
  <sheetData>
    <row r="1" spans="1:14" x14ac:dyDescent="0.4">
      <c r="A1" s="2" t="s">
        <v>0</v>
      </c>
      <c r="D1" s="2" t="s">
        <v>1</v>
      </c>
      <c r="F1" s="2" t="s">
        <v>2</v>
      </c>
      <c r="H1" s="4" t="s">
        <v>3</v>
      </c>
      <c r="I1" s="1" t="s">
        <v>4</v>
      </c>
      <c r="J1" s="2" t="s">
        <v>5</v>
      </c>
      <c r="K1" s="2" t="s">
        <v>5</v>
      </c>
      <c r="M1" s="2" t="s">
        <v>6</v>
      </c>
      <c r="N1" s="2" t="s">
        <v>7</v>
      </c>
    </row>
    <row r="2" spans="1:14" x14ac:dyDescent="0.4">
      <c r="C2" s="6"/>
      <c r="D2" s="7" t="s">
        <v>8</v>
      </c>
      <c r="E2" s="7" t="s">
        <v>9</v>
      </c>
      <c r="F2" s="7" t="s">
        <v>10</v>
      </c>
      <c r="G2" s="7" t="s">
        <v>11</v>
      </c>
      <c r="H2" s="8" t="s">
        <v>12</v>
      </c>
      <c r="I2" s="1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</row>
    <row r="3" spans="1:14" x14ac:dyDescent="0.4">
      <c r="A3" s="2" t="s">
        <v>19</v>
      </c>
      <c r="B3" s="2" t="s">
        <v>20</v>
      </c>
      <c r="C3" s="6" t="s">
        <v>21</v>
      </c>
      <c r="D3" s="7"/>
      <c r="E3" s="7"/>
      <c r="F3" s="7"/>
      <c r="G3" s="7"/>
      <c r="H3" s="8">
        <v>0</v>
      </c>
      <c r="I3" s="1">
        <v>0</v>
      </c>
      <c r="L3" s="2">
        <v>0</v>
      </c>
      <c r="M3" s="1">
        <f>IF(D3="",0,I3-I2)</f>
        <v>0</v>
      </c>
      <c r="N3" s="1">
        <f>E3+M3</f>
        <v>0</v>
      </c>
    </row>
    <row r="4" spans="1:14" x14ac:dyDescent="0.4">
      <c r="A4" s="2" t="s">
        <v>22</v>
      </c>
      <c r="B4" s="2" t="s">
        <v>23</v>
      </c>
      <c r="C4" s="6">
        <v>44372</v>
      </c>
      <c r="D4" s="7"/>
      <c r="E4" s="7"/>
      <c r="F4" s="7">
        <v>0.38</v>
      </c>
      <c r="G4" s="7">
        <v>41</v>
      </c>
      <c r="H4" s="8">
        <f>H3+F4-D4</f>
        <v>0.38</v>
      </c>
      <c r="I4" s="1">
        <f>IF(D4="",I3+G4,I3-I3/H3*D4)</f>
        <v>41</v>
      </c>
      <c r="J4" s="2" t="e">
        <f>E4/D4</f>
        <v>#DIV/0!</v>
      </c>
      <c r="K4" s="2">
        <f>G4/F4</f>
        <v>107.89473684210526</v>
      </c>
      <c r="L4" s="2">
        <f t="shared" ref="L4:L23" si="0">I4/H4</f>
        <v>107.89473684210526</v>
      </c>
      <c r="M4" s="1">
        <f t="shared" ref="M4:M23" si="1">IF(D4="",0,I4-I3)</f>
        <v>0</v>
      </c>
      <c r="N4" s="1">
        <f>E4+M4</f>
        <v>0</v>
      </c>
    </row>
    <row r="5" spans="1:14" x14ac:dyDescent="0.4">
      <c r="A5" s="2" t="s">
        <v>24</v>
      </c>
      <c r="B5" s="2" t="s">
        <v>23</v>
      </c>
      <c r="C5" s="6">
        <v>44403</v>
      </c>
      <c r="D5" s="7"/>
      <c r="E5" s="7"/>
      <c r="F5" s="7">
        <v>400</v>
      </c>
      <c r="G5" s="9">
        <v>44160</v>
      </c>
      <c r="H5" s="8">
        <f>H4+F5-D5</f>
        <v>400.38</v>
      </c>
      <c r="I5" s="1">
        <f>IF(D5="",I4+G5,I4-I4/H4*D5)</f>
        <v>44201</v>
      </c>
      <c r="J5" s="2" t="e">
        <f t="shared" ref="J5:J23" si="2">E5/D5</f>
        <v>#DIV/0!</v>
      </c>
      <c r="K5" s="2">
        <f t="shared" ref="K5:K23" si="3">G5/F5</f>
        <v>110.4</v>
      </c>
      <c r="L5" s="2">
        <f t="shared" si="0"/>
        <v>110.39762225885408</v>
      </c>
      <c r="M5" s="1">
        <f t="shared" si="1"/>
        <v>0</v>
      </c>
      <c r="N5" s="1">
        <f t="shared" ref="N5:N23" si="4">E5+M5</f>
        <v>0</v>
      </c>
    </row>
    <row r="6" spans="1:14" x14ac:dyDescent="0.4">
      <c r="A6" s="2" t="s">
        <v>24</v>
      </c>
      <c r="B6" s="2" t="s">
        <v>23</v>
      </c>
      <c r="C6" s="6">
        <v>44403</v>
      </c>
      <c r="D6" s="7"/>
      <c r="E6" s="7"/>
      <c r="F6" s="7">
        <v>800</v>
      </c>
      <c r="G6" s="9">
        <v>88344</v>
      </c>
      <c r="H6" s="8">
        <f>H5+F6-D6</f>
        <v>1200.3800000000001</v>
      </c>
      <c r="I6" s="1">
        <f t="shared" ref="I6:I23" si="5">IF(D6="",I5+G6,I5-I5/H5*D6)</f>
        <v>132545</v>
      </c>
      <c r="J6" s="2" t="e">
        <f t="shared" si="2"/>
        <v>#DIV/0!</v>
      </c>
      <c r="K6" s="2">
        <f t="shared" si="3"/>
        <v>110.43</v>
      </c>
      <c r="L6" s="2">
        <f t="shared" si="0"/>
        <v>110.41920058648094</v>
      </c>
      <c r="M6" s="1">
        <f t="shared" si="1"/>
        <v>0</v>
      </c>
      <c r="N6" s="1">
        <f t="shared" si="4"/>
        <v>0</v>
      </c>
    </row>
    <row r="7" spans="1:14" x14ac:dyDescent="0.4">
      <c r="A7" s="2" t="s">
        <v>25</v>
      </c>
      <c r="B7" s="2" t="s">
        <v>23</v>
      </c>
      <c r="C7" s="6">
        <v>44403</v>
      </c>
      <c r="D7" s="7">
        <v>399.78</v>
      </c>
      <c r="E7" s="9">
        <v>44247</v>
      </c>
      <c r="F7" s="7"/>
      <c r="G7" s="7"/>
      <c r="H7" s="8">
        <f t="shared" ref="H7:H23" si="6">H6+F7-D7</f>
        <v>800.60000000000014</v>
      </c>
      <c r="I7" s="1">
        <f t="shared" si="5"/>
        <v>88401.611989536643</v>
      </c>
      <c r="J7" s="2">
        <f t="shared" si="2"/>
        <v>110.67837310520787</v>
      </c>
      <c r="K7" s="2" t="e">
        <f t="shared" si="3"/>
        <v>#DIV/0!</v>
      </c>
      <c r="L7" s="2">
        <f t="shared" si="0"/>
        <v>110.41920058648093</v>
      </c>
      <c r="M7" s="1">
        <f t="shared" si="1"/>
        <v>-44143.388010463357</v>
      </c>
      <c r="N7" s="1">
        <f t="shared" si="4"/>
        <v>103.6119895366428</v>
      </c>
    </row>
    <row r="8" spans="1:14" x14ac:dyDescent="0.4">
      <c r="A8" s="2" t="s">
        <v>22</v>
      </c>
      <c r="B8" s="2" t="s">
        <v>23</v>
      </c>
      <c r="C8" s="6">
        <v>44410</v>
      </c>
      <c r="D8" s="7"/>
      <c r="E8" s="7"/>
      <c r="F8" s="7">
        <v>1.01</v>
      </c>
      <c r="G8" s="7">
        <v>109</v>
      </c>
      <c r="H8" s="8">
        <f t="shared" si="6"/>
        <v>801.61000000000013</v>
      </c>
      <c r="I8" s="1">
        <f t="shared" si="5"/>
        <v>88510.611989536643</v>
      </c>
      <c r="J8" s="2" t="e">
        <f t="shared" si="2"/>
        <v>#DIV/0!</v>
      </c>
      <c r="K8" s="2">
        <f t="shared" si="3"/>
        <v>107.92079207920791</v>
      </c>
      <c r="L8" s="2">
        <f t="shared" si="0"/>
        <v>110.41605268090048</v>
      </c>
      <c r="M8" s="1">
        <f t="shared" si="1"/>
        <v>0</v>
      </c>
      <c r="N8" s="1">
        <f t="shared" si="4"/>
        <v>0</v>
      </c>
    </row>
    <row r="9" spans="1:14" x14ac:dyDescent="0.4">
      <c r="A9" s="2" t="s">
        <v>26</v>
      </c>
      <c r="B9" s="2" t="s">
        <v>23</v>
      </c>
      <c r="C9" s="6">
        <v>44413</v>
      </c>
      <c r="D9" s="7"/>
      <c r="E9" s="7"/>
      <c r="F9" s="7">
        <v>236.73</v>
      </c>
      <c r="G9" s="9">
        <v>25902</v>
      </c>
      <c r="H9" s="8">
        <f t="shared" si="6"/>
        <v>1038.3400000000001</v>
      </c>
      <c r="I9" s="1">
        <f t="shared" si="5"/>
        <v>114412.61198953664</v>
      </c>
      <c r="J9" s="2" t="e">
        <f t="shared" si="2"/>
        <v>#DIV/0!</v>
      </c>
      <c r="K9" s="2">
        <f t="shared" si="3"/>
        <v>109.41579014066659</v>
      </c>
      <c r="L9" s="2">
        <f t="shared" si="0"/>
        <v>110.18800391927175</v>
      </c>
      <c r="M9" s="1">
        <f t="shared" si="1"/>
        <v>0</v>
      </c>
      <c r="N9" s="1">
        <f t="shared" si="4"/>
        <v>0</v>
      </c>
    </row>
    <row r="10" spans="1:14" x14ac:dyDescent="0.4">
      <c r="A10" s="2" t="s">
        <v>26</v>
      </c>
      <c r="B10" s="2" t="s">
        <v>23</v>
      </c>
      <c r="C10" s="6">
        <v>44414</v>
      </c>
      <c r="D10" s="7"/>
      <c r="E10" s="7"/>
      <c r="F10" s="7">
        <v>417.66</v>
      </c>
      <c r="G10" s="9">
        <v>45771</v>
      </c>
      <c r="H10" s="8">
        <f t="shared" si="6"/>
        <v>1456.0000000000002</v>
      </c>
      <c r="I10" s="1">
        <f t="shared" si="5"/>
        <v>160183.61198953664</v>
      </c>
      <c r="J10" s="2" t="e">
        <f t="shared" si="2"/>
        <v>#DIV/0!</v>
      </c>
      <c r="K10" s="2">
        <f t="shared" si="3"/>
        <v>109.58913949145237</v>
      </c>
      <c r="L10" s="2">
        <f t="shared" si="0"/>
        <v>110.01621702578065</v>
      </c>
      <c r="M10" s="1">
        <f t="shared" si="1"/>
        <v>0</v>
      </c>
      <c r="N10" s="1">
        <f t="shared" si="4"/>
        <v>0</v>
      </c>
    </row>
    <row r="11" spans="1:14" x14ac:dyDescent="0.4">
      <c r="A11" s="2" t="s">
        <v>25</v>
      </c>
      <c r="B11" s="2" t="s">
        <v>23</v>
      </c>
      <c r="C11" s="6">
        <v>44413</v>
      </c>
      <c r="D11" s="7">
        <v>404.23</v>
      </c>
      <c r="E11" s="9">
        <v>44437</v>
      </c>
      <c r="F11" s="7"/>
      <c r="G11" s="7"/>
      <c r="H11" s="8">
        <f t="shared" si="6"/>
        <v>1051.7700000000002</v>
      </c>
      <c r="I11" s="1">
        <f t="shared" si="5"/>
        <v>115711.75658120532</v>
      </c>
      <c r="J11" s="2">
        <f t="shared" si="2"/>
        <v>109.9299903520273</v>
      </c>
      <c r="K11" s="2" t="e">
        <f t="shared" si="3"/>
        <v>#DIV/0!</v>
      </c>
      <c r="L11" s="2">
        <f t="shared" si="0"/>
        <v>110.01621702578063</v>
      </c>
      <c r="M11" s="1">
        <f t="shared" si="1"/>
        <v>-44471.855408331321</v>
      </c>
      <c r="N11" s="1">
        <f t="shared" si="4"/>
        <v>-34.855408331321087</v>
      </c>
    </row>
    <row r="12" spans="1:14" x14ac:dyDescent="0.4">
      <c r="A12" s="2" t="s">
        <v>25</v>
      </c>
      <c r="B12" s="2" t="s">
        <v>23</v>
      </c>
      <c r="C12" s="6">
        <v>44413</v>
      </c>
      <c r="D12" s="7">
        <v>629.01</v>
      </c>
      <c r="E12" s="9">
        <v>69147</v>
      </c>
      <c r="F12" s="7"/>
      <c r="G12" s="7"/>
      <c r="H12" s="8">
        <f t="shared" si="6"/>
        <v>422.76000000000022</v>
      </c>
      <c r="I12" s="1">
        <f t="shared" si="5"/>
        <v>46510.455909819051</v>
      </c>
      <c r="J12" s="2">
        <f t="shared" si="2"/>
        <v>109.92988982687079</v>
      </c>
      <c r="K12" s="2" t="e">
        <f t="shared" si="3"/>
        <v>#DIV/0!</v>
      </c>
      <c r="L12" s="2">
        <f t="shared" si="0"/>
        <v>110.01621702578065</v>
      </c>
      <c r="M12" s="1">
        <f t="shared" si="1"/>
        <v>-69201.300671386271</v>
      </c>
      <c r="N12" s="1">
        <f t="shared" si="4"/>
        <v>-54.300671386270551</v>
      </c>
    </row>
    <row r="13" spans="1:14" x14ac:dyDescent="0.4">
      <c r="A13" s="2" t="s">
        <v>25</v>
      </c>
      <c r="B13" s="2" t="s">
        <v>23</v>
      </c>
      <c r="C13" s="6">
        <v>44414</v>
      </c>
      <c r="D13" s="7">
        <v>210.3</v>
      </c>
      <c r="E13" s="9">
        <v>23158</v>
      </c>
      <c r="F13" s="7"/>
      <c r="G13" s="7"/>
      <c r="H13" s="8">
        <f t="shared" si="6"/>
        <v>212.46000000000021</v>
      </c>
      <c r="I13" s="1">
        <f t="shared" si="5"/>
        <v>23374.04546929738</v>
      </c>
      <c r="J13" s="2">
        <f t="shared" si="2"/>
        <v>110.11887779362814</v>
      </c>
      <c r="K13" s="2" t="e">
        <f t="shared" si="3"/>
        <v>#DIV/0!</v>
      </c>
      <c r="L13" s="2">
        <f t="shared" si="0"/>
        <v>110.01621702578065</v>
      </c>
      <c r="M13" s="1">
        <f t="shared" si="1"/>
        <v>-23136.410440521671</v>
      </c>
      <c r="N13" s="1">
        <f t="shared" si="4"/>
        <v>21.589559478328738</v>
      </c>
    </row>
    <row r="14" spans="1:14" x14ac:dyDescent="0.4">
      <c r="A14" s="2" t="s">
        <v>25</v>
      </c>
      <c r="B14" s="2" t="s">
        <v>23</v>
      </c>
      <c r="C14" s="6">
        <v>44414</v>
      </c>
      <c r="D14" s="7">
        <v>210.4</v>
      </c>
      <c r="E14" s="9">
        <v>23169</v>
      </c>
      <c r="F14" s="7"/>
      <c r="G14" s="7"/>
      <c r="H14" s="8">
        <f t="shared" si="6"/>
        <v>2.0600000000002012</v>
      </c>
      <c r="I14" s="1">
        <f t="shared" si="5"/>
        <v>226.63340707313182</v>
      </c>
      <c r="J14" s="2">
        <f t="shared" si="2"/>
        <v>110.11882129277566</v>
      </c>
      <c r="K14" s="2" t="e">
        <f t="shared" si="3"/>
        <v>#DIV/0!</v>
      </c>
      <c r="L14" s="2">
        <f t="shared" si="0"/>
        <v>110.0162170257814</v>
      </c>
      <c r="M14" s="1">
        <f t="shared" si="1"/>
        <v>-23147.412062224248</v>
      </c>
      <c r="N14" s="1">
        <f t="shared" si="4"/>
        <v>21.587937775751925</v>
      </c>
    </row>
    <row r="15" spans="1:14" x14ac:dyDescent="0.4">
      <c r="A15" s="2" t="s">
        <v>27</v>
      </c>
      <c r="B15" s="2" t="s">
        <v>23</v>
      </c>
      <c r="C15" s="6">
        <v>44419</v>
      </c>
      <c r="D15" s="7">
        <v>2.06</v>
      </c>
      <c r="E15" s="7">
        <v>226</v>
      </c>
      <c r="F15" s="7"/>
      <c r="G15" s="7"/>
      <c r="H15" s="8">
        <f t="shared" si="6"/>
        <v>2.0117241206207837E-13</v>
      </c>
      <c r="I15" s="1">
        <f t="shared" si="5"/>
        <v>2.2140511646284722E-11</v>
      </c>
      <c r="J15" s="2">
        <f t="shared" si="2"/>
        <v>109.70873786407766</v>
      </c>
      <c r="K15" s="2" t="e">
        <f t="shared" si="3"/>
        <v>#DIV/0!</v>
      </c>
      <c r="L15" s="2">
        <f t="shared" si="0"/>
        <v>110.05739514348785</v>
      </c>
      <c r="M15" s="1">
        <f t="shared" si="1"/>
        <v>-226.63340707310968</v>
      </c>
      <c r="N15" s="1">
        <f t="shared" si="4"/>
        <v>-0.63340707310968014</v>
      </c>
    </row>
    <row r="16" spans="1:14" x14ac:dyDescent="0.4">
      <c r="A16" s="2" t="s">
        <v>22</v>
      </c>
      <c r="B16" s="2" t="s">
        <v>23</v>
      </c>
      <c r="C16" s="6">
        <v>44466</v>
      </c>
      <c r="D16" s="7"/>
      <c r="E16" s="7"/>
      <c r="F16" s="7">
        <v>3.26</v>
      </c>
      <c r="G16" s="7">
        <v>356</v>
      </c>
      <c r="H16" s="8">
        <f t="shared" si="6"/>
        <v>3.260000000000201</v>
      </c>
      <c r="I16" s="1">
        <f t="shared" si="5"/>
        <v>356.00000000002217</v>
      </c>
      <c r="J16" s="2" t="e">
        <f t="shared" si="2"/>
        <v>#DIV/0!</v>
      </c>
      <c r="K16" s="2">
        <f t="shared" si="3"/>
        <v>109.20245398773007</v>
      </c>
      <c r="L16" s="2">
        <f t="shared" si="0"/>
        <v>109.20245398773012</v>
      </c>
      <c r="M16" s="1">
        <f t="shared" si="1"/>
        <v>0</v>
      </c>
      <c r="N16" s="1">
        <f t="shared" si="4"/>
        <v>0</v>
      </c>
    </row>
    <row r="17" spans="1:15" x14ac:dyDescent="0.4">
      <c r="A17" s="2" t="s">
        <v>22</v>
      </c>
      <c r="B17" s="2" t="s">
        <v>23</v>
      </c>
      <c r="C17" s="6">
        <v>44474</v>
      </c>
      <c r="D17" s="7"/>
      <c r="E17" s="7"/>
      <c r="F17" s="7">
        <v>1.91</v>
      </c>
      <c r="G17" s="7">
        <v>209</v>
      </c>
      <c r="H17" s="8">
        <f t="shared" si="6"/>
        <v>5.1700000000002007</v>
      </c>
      <c r="I17" s="1">
        <f t="shared" si="5"/>
        <v>565.00000000002217</v>
      </c>
      <c r="J17" s="2" t="e">
        <f t="shared" si="2"/>
        <v>#DIV/0!</v>
      </c>
      <c r="K17" s="2">
        <f t="shared" si="3"/>
        <v>109.42408376963351</v>
      </c>
      <c r="L17" s="2">
        <f t="shared" si="0"/>
        <v>109.28433268858805</v>
      </c>
      <c r="M17" s="1">
        <f t="shared" si="1"/>
        <v>0</v>
      </c>
      <c r="N17" s="1">
        <f t="shared" si="4"/>
        <v>0</v>
      </c>
    </row>
    <row r="18" spans="1:15" x14ac:dyDescent="0.4">
      <c r="A18" s="2" t="s">
        <v>27</v>
      </c>
      <c r="B18" s="2" t="s">
        <v>23</v>
      </c>
      <c r="C18" s="6">
        <v>44488</v>
      </c>
      <c r="D18" s="7">
        <v>5.17</v>
      </c>
      <c r="E18" s="7">
        <v>587</v>
      </c>
      <c r="F18" s="7"/>
      <c r="G18" s="7"/>
      <c r="H18" s="8">
        <f t="shared" si="6"/>
        <v>2.007283228522283E-13</v>
      </c>
      <c r="I18" s="1">
        <f t="shared" si="5"/>
        <v>2.1941559680271894E-11</v>
      </c>
      <c r="J18" s="2">
        <f t="shared" si="2"/>
        <v>113.53965183752418</v>
      </c>
      <c r="K18" s="2" t="e">
        <f t="shared" si="3"/>
        <v>#DIV/0!</v>
      </c>
      <c r="L18" s="2">
        <f t="shared" si="0"/>
        <v>109.30973451327434</v>
      </c>
      <c r="M18" s="1">
        <f t="shared" si="1"/>
        <v>-565.00000000000023</v>
      </c>
      <c r="N18" s="1">
        <f t="shared" si="4"/>
        <v>21.999999999999773</v>
      </c>
    </row>
    <row r="19" spans="1:15" x14ac:dyDescent="0.4">
      <c r="A19" s="2" t="s">
        <v>28</v>
      </c>
      <c r="B19" s="2" t="s">
        <v>23</v>
      </c>
      <c r="C19" s="6">
        <v>44491</v>
      </c>
      <c r="D19" s="7"/>
      <c r="E19" s="7"/>
      <c r="F19" s="7">
        <v>901.88</v>
      </c>
      <c r="G19" s="9">
        <v>102706</v>
      </c>
      <c r="H19" s="8">
        <f t="shared" si="6"/>
        <v>901.88000000000022</v>
      </c>
      <c r="I19" s="1">
        <f t="shared" si="5"/>
        <v>102706.00000000003</v>
      </c>
      <c r="J19" s="2" t="e">
        <f t="shared" si="2"/>
        <v>#DIV/0!</v>
      </c>
      <c r="K19" s="2">
        <f t="shared" si="3"/>
        <v>113.87989532975563</v>
      </c>
      <c r="L19" s="2">
        <f t="shared" si="0"/>
        <v>113.87989532975563</v>
      </c>
      <c r="M19" s="1">
        <f t="shared" si="1"/>
        <v>0</v>
      </c>
      <c r="N19" s="1">
        <f t="shared" si="4"/>
        <v>0</v>
      </c>
    </row>
    <row r="20" spans="1:15" x14ac:dyDescent="0.4">
      <c r="A20" s="2" t="s">
        <v>28</v>
      </c>
      <c r="B20" s="2" t="s">
        <v>23</v>
      </c>
      <c r="C20" s="6">
        <v>44491</v>
      </c>
      <c r="D20" s="7"/>
      <c r="E20" s="7"/>
      <c r="F20" s="7">
        <v>829.1</v>
      </c>
      <c r="G20" s="9">
        <v>94417</v>
      </c>
      <c r="H20" s="8">
        <f t="shared" si="6"/>
        <v>1730.9800000000002</v>
      </c>
      <c r="I20" s="1">
        <f t="shared" si="5"/>
        <v>197123.00000000003</v>
      </c>
      <c r="J20" s="2" t="e">
        <f t="shared" si="2"/>
        <v>#DIV/0!</v>
      </c>
      <c r="K20" s="2">
        <f t="shared" si="3"/>
        <v>113.87890483656977</v>
      </c>
      <c r="L20" s="2">
        <f t="shared" si="0"/>
        <v>113.87942090607633</v>
      </c>
      <c r="M20" s="1">
        <f t="shared" si="1"/>
        <v>0</v>
      </c>
      <c r="N20" s="1">
        <f t="shared" si="4"/>
        <v>0</v>
      </c>
    </row>
    <row r="21" spans="1:15" x14ac:dyDescent="0.4">
      <c r="A21" s="2" t="s">
        <v>27</v>
      </c>
      <c r="B21" s="2" t="s">
        <v>23</v>
      </c>
      <c r="C21" s="6">
        <v>44496</v>
      </c>
      <c r="D21" s="10">
        <v>1730.98</v>
      </c>
      <c r="E21" s="9">
        <v>197142</v>
      </c>
      <c r="F21" s="7"/>
      <c r="G21" s="7"/>
      <c r="H21" s="8">
        <f t="shared" si="6"/>
        <v>0</v>
      </c>
      <c r="I21" s="1">
        <f t="shared" si="5"/>
        <v>2.9103830456733704E-11</v>
      </c>
      <c r="J21" s="2">
        <f t="shared" si="2"/>
        <v>113.89039734716749</v>
      </c>
      <c r="K21" s="2" t="e">
        <f t="shared" si="3"/>
        <v>#DIV/0!</v>
      </c>
      <c r="L21" s="2" t="e">
        <f t="shared" si="0"/>
        <v>#DIV/0!</v>
      </c>
      <c r="M21" s="1">
        <f t="shared" si="1"/>
        <v>-197123</v>
      </c>
      <c r="N21" s="1">
        <f t="shared" si="4"/>
        <v>19</v>
      </c>
    </row>
    <row r="22" spans="1:15" x14ac:dyDescent="0.4">
      <c r="A22" s="2" t="s">
        <v>22</v>
      </c>
      <c r="B22" s="2" t="s">
        <v>23</v>
      </c>
      <c r="C22" s="6">
        <v>44501</v>
      </c>
      <c r="D22" s="7"/>
      <c r="E22" s="7"/>
      <c r="F22" s="7">
        <v>1.04</v>
      </c>
      <c r="G22" s="7">
        <v>117</v>
      </c>
      <c r="H22" s="8">
        <f t="shared" si="6"/>
        <v>1.04</v>
      </c>
      <c r="I22" s="1">
        <f t="shared" si="5"/>
        <v>117.0000000000291</v>
      </c>
      <c r="J22" s="2" t="e">
        <f t="shared" si="2"/>
        <v>#DIV/0!</v>
      </c>
      <c r="K22" s="2">
        <f t="shared" si="3"/>
        <v>112.5</v>
      </c>
      <c r="L22" s="2">
        <f t="shared" si="0"/>
        <v>112.50000000002798</v>
      </c>
      <c r="M22" s="1">
        <f t="shared" si="1"/>
        <v>0</v>
      </c>
      <c r="N22" s="1">
        <f t="shared" si="4"/>
        <v>0</v>
      </c>
    </row>
    <row r="23" spans="1:15" x14ac:dyDescent="0.4">
      <c r="A23" s="2" t="s">
        <v>27</v>
      </c>
      <c r="B23" s="2" t="s">
        <v>23</v>
      </c>
      <c r="C23" s="6">
        <v>44508</v>
      </c>
      <c r="D23" s="7">
        <v>1.04</v>
      </c>
      <c r="E23" s="7">
        <v>117</v>
      </c>
      <c r="F23" s="7"/>
      <c r="G23" s="7"/>
      <c r="H23" s="8">
        <f t="shared" si="6"/>
        <v>0</v>
      </c>
      <c r="I23" s="1">
        <f t="shared" si="5"/>
        <v>0</v>
      </c>
      <c r="J23" s="2">
        <f t="shared" si="2"/>
        <v>112.5</v>
      </c>
      <c r="K23" s="2" t="e">
        <f t="shared" si="3"/>
        <v>#DIV/0!</v>
      </c>
      <c r="L23" s="2" t="e">
        <f t="shared" si="0"/>
        <v>#DIV/0!</v>
      </c>
      <c r="M23" s="1">
        <f t="shared" si="1"/>
        <v>-117.0000000000291</v>
      </c>
      <c r="N23" s="1">
        <f t="shared" si="4"/>
        <v>-2.9103830456733704E-11</v>
      </c>
    </row>
    <row r="24" spans="1:15" ht="35.25" x14ac:dyDescent="0.4">
      <c r="N24" s="5">
        <f>SUM(N3:N23)</f>
        <v>97.999999999992809</v>
      </c>
      <c r="O24" s="2" t="s">
        <v>18</v>
      </c>
    </row>
    <row r="27" spans="1:15" ht="35.25" x14ac:dyDescent="0.4">
      <c r="C27" s="11" t="s">
        <v>29</v>
      </c>
      <c r="D27" s="12"/>
      <c r="E27" s="12"/>
      <c r="F27" s="12"/>
    </row>
  </sheetData>
  <phoneticPr fontId="2"/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金田充弘</dc:creator>
  <cp:lastModifiedBy>金田充弘</cp:lastModifiedBy>
  <dcterms:created xsi:type="dcterms:W3CDTF">2022-02-11T02:03:31Z</dcterms:created>
  <dcterms:modified xsi:type="dcterms:W3CDTF">2022-02-11T02:07:14Z</dcterms:modified>
</cp:coreProperties>
</file>